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4" activeTab="0"/>
  </bookViews>
  <sheets>
    <sheet name="Messreihe auswerten" sheetId="1" r:id="rId1"/>
  </sheets>
  <definedNames>
    <definedName name="KDGV">"$#REF!.$N$5:$O$10"</definedName>
    <definedName name="Urwerte">"$#ref!.$#ref!$#ref!:$#ref!$#ref!"</definedName>
    <definedName name="Ia">"$#REF!.$E$3"</definedName>
    <definedName name="Ib">"$#REF!.$E$4"</definedName>
    <definedName name="Ic">"$#REF!.$E$5"</definedName>
    <definedName name="Id">"$#REF!.$E$6"</definedName>
    <definedName name="Ieins">"$#REF!.$S$3"</definedName>
    <definedName name="IIa">"$'02 finanzierung'.$e$#ref!"</definedName>
    <definedName name="IIb">"$#REF!.$E$10"</definedName>
    <definedName name="IIc">"$#REF!.$E$11"</definedName>
    <definedName name="IId">"$#REF!.$E$12"</definedName>
    <definedName name="IIeins">"$'02 finanzierung'.$s$#ref!"</definedName>
    <definedName name="IIzwei">"$#REF!.$S$10"</definedName>
    <definedName name="Izwei">"$#REF!.$S$4"</definedName>
    <definedName name="IId___0">"$#REF!.$E$12"</definedName>
    <definedName name="Urwerte_1">0</definedName>
    <definedName name="IIeins___0">"$#REF!.$S$9"</definedName>
    <definedName name="IIzwei___0">"$#REF!.$S$10"</definedName>
    <definedName name="N___0">#N/A</definedName>
    <definedName name="Urwerte___0">"$#REF!.$A$6:$#REF!.$E$27"</definedName>
    <definedName name="Ia_1">0</definedName>
    <definedName name="Ib_1">0</definedName>
    <definedName name="Ic_1">0</definedName>
    <definedName name="Id_1">0</definedName>
    <definedName name="Ieins_1">0</definedName>
    <definedName name="IIa_1">0</definedName>
    <definedName name="IIb_1">0</definedName>
    <definedName name="IIc_1">0</definedName>
    <definedName name="IId_1">0</definedName>
    <definedName name="IIeins_1">0</definedName>
    <definedName name="IIzwei_1">0</definedName>
    <definedName name="Izwei_1">0</definedName>
    <definedName name="Urwerte_2">0</definedName>
    <definedName name="d">#N/A</definedName>
    <definedName name="I">"$#REF!.$E$2"</definedName>
    <definedName name="II">"$#REF!.$E$8"</definedName>
    <definedName name="N">#N/A</definedName>
    <definedName name="d___0">#N/A</definedName>
    <definedName name="IIa___0">"$#REF!.$E$9"</definedName>
    <definedName name="IIb___0">"$#REF!.$E$10"</definedName>
    <definedName name="IIc___0">"$#REF!.$E$11"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UR</author>
  </authors>
  <commentList>
    <comment ref="I2" authorId="0">
      <text>
        <r>
          <rPr>
            <sz val="10"/>
            <color indexed="8"/>
            <rFont val="Arial"/>
            <family val="2"/>
          </rPr>
          <t>Einheit eingeben</t>
        </r>
      </text>
    </comment>
    <comment ref="G3" authorId="0">
      <text>
        <r>
          <rPr>
            <sz val="10"/>
            <color indexed="8"/>
            <rFont val="Arial"/>
            <family val="2"/>
          </rPr>
          <t>Untere Toleranzgrenze</t>
        </r>
      </text>
    </comment>
    <comment ref="I3" authorId="0">
      <text>
        <r>
          <rPr>
            <sz val="10"/>
            <color indexed="8"/>
            <rFont val="Arial"/>
            <family val="2"/>
          </rPr>
          <t>Obere Toleranzgrenze</t>
        </r>
      </text>
    </comment>
    <comment ref="H5" authorId="0">
      <text>
        <r>
          <rPr>
            <sz val="10"/>
            <color indexed="8"/>
            <rFont val="Arial"/>
            <family val="2"/>
          </rPr>
          <t>relative Einzelhäufigkeit dieser Klasse ohne Einheit</t>
        </r>
      </text>
    </comment>
    <comment ref="I5" authorId="0">
      <text>
        <r>
          <rPr>
            <sz val="10"/>
            <color indexed="8"/>
            <rFont val="Arial"/>
            <family val="2"/>
          </rPr>
          <t>relative untere Summenhäufigkeit bis einschließlich dieser Klasse ohne Einheit</t>
        </r>
      </text>
    </comment>
    <comment ref="J5" authorId="0">
      <text>
        <r>
          <rPr>
            <sz val="10"/>
            <color indexed="8"/>
            <rFont val="Arial"/>
            <family val="2"/>
          </rPr>
          <t>absolute Einzelhäufigkeit in dieser Klasse in Stück</t>
        </r>
      </text>
    </comment>
    <comment ref="K5" authorId="0">
      <text>
        <r>
          <rPr>
            <sz val="10"/>
            <color indexed="8"/>
            <rFont val="Arial"/>
            <family val="2"/>
          </rPr>
          <t>absolute untere Summenhäufigkeit bis einschließlich dieser Klasse in Stück</t>
        </r>
      </text>
    </comment>
  </commentList>
</comments>
</file>

<file path=xl/sharedStrings.xml><?xml version="1.0" encoding="utf-8"?>
<sst xmlns="http://schemas.openxmlformats.org/spreadsheetml/2006/main" count="74" uniqueCount="64">
  <si>
    <t>Auswertung von normalverteilten Messreihen</t>
  </si>
  <si>
    <t>Wellengelenkschaft Merkmal 1</t>
  </si>
  <si>
    <t>Nennwert N =</t>
  </si>
  <si>
    <t>mm</t>
  </si>
  <si>
    <t>Gabelinnenmaß</t>
  </si>
  <si>
    <t>Toleranz</t>
  </si>
  <si>
    <t>Gu =</t>
  </si>
  <si>
    <t>Go =</t>
  </si>
  <si>
    <t>Urwertliste</t>
  </si>
  <si>
    <t>Häufigkeitsverteilung</t>
  </si>
  <si>
    <t>Alle gelben Felder sind Eingabefelder</t>
  </si>
  <si>
    <t>Klassen-Nr.</t>
  </si>
  <si>
    <t>Ober-grenzen</t>
  </si>
  <si>
    <t>hj</t>
  </si>
  <si>
    <t>Hj</t>
  </si>
  <si>
    <t>Parameter der Normalverteilung</t>
  </si>
  <si>
    <t>Werte für die Klasseneinteilung</t>
  </si>
  <si>
    <t>Rechenwert</t>
  </si>
  <si>
    <t>Mittelwert</t>
  </si>
  <si>
    <t>n</t>
  </si>
  <si>
    <t>Umfang der Stichprobe</t>
  </si>
  <si>
    <r>
      <t xml:space="preserve">S, </t>
    </r>
    <r>
      <rPr>
        <sz val="10"/>
        <color indexed="8"/>
        <rFont val="Symbol"/>
        <family val="1"/>
      </rPr>
      <t></t>
    </r>
  </si>
  <si>
    <t>Standardabweichung (n-1)</t>
  </si>
  <si>
    <r>
      <t>x</t>
    </r>
    <r>
      <rPr>
        <vertAlign val="subscript"/>
        <sz val="10"/>
        <color indexed="8"/>
        <rFont val="Arial"/>
        <family val="2"/>
      </rPr>
      <t>min</t>
    </r>
  </si>
  <si>
    <t>kleinster Wert</t>
  </si>
  <si>
    <r>
      <t>x</t>
    </r>
    <r>
      <rPr>
        <vertAlign val="subscript"/>
        <sz val="10"/>
        <color indexed="8"/>
        <rFont val="Arial"/>
        <family val="2"/>
      </rPr>
      <t>max</t>
    </r>
  </si>
  <si>
    <t>größter Wert</t>
  </si>
  <si>
    <t>geschätzte Ausschussanteile</t>
  </si>
  <si>
    <t>SP (R)</t>
  </si>
  <si>
    <t>Spannweite (Range)</t>
  </si>
  <si>
    <t>p(x&lt;Gu)</t>
  </si>
  <si>
    <t>unter dem Mindestmaß</t>
  </si>
  <si>
    <t>k</t>
  </si>
  <si>
    <t>Klassen</t>
  </si>
  <si>
    <t>p(x&gt;Go)</t>
  </si>
  <si>
    <t>über dem Höchstmaß</t>
  </si>
  <si>
    <t>w</t>
  </si>
  <si>
    <t>Klassenweite</t>
  </si>
  <si>
    <t>Gesamtausschuss</t>
  </si>
  <si>
    <t>Auto</t>
  </si>
  <si>
    <t>Manuell</t>
  </si>
  <si>
    <t>Warngrenzen (außerhalb 95%)</t>
  </si>
  <si>
    <t>Eingriffsgrenzen (außerhalb 99%)</t>
  </si>
  <si>
    <t>OWG</t>
  </si>
  <si>
    <t>obere Warngrenze</t>
  </si>
  <si>
    <t>OEG</t>
  </si>
  <si>
    <t>obere Eingriffsgrenze</t>
  </si>
  <si>
    <t>UWG</t>
  </si>
  <si>
    <t>untere Warngrenze</t>
  </si>
  <si>
    <t>UEG</t>
  </si>
  <si>
    <t>untere Eingriffsgrenze</t>
  </si>
  <si>
    <t>Vertrauensbereich oder Konfidenzintervall</t>
  </si>
  <si>
    <t xml:space="preserve">Der Gesamt-Mittelwert liegt mit </t>
  </si>
  <si>
    <t>P =</t>
  </si>
  <si>
    <t>von - bis</t>
  </si>
  <si>
    <t>&lt; µ &lt;</t>
  </si>
  <si>
    <t xml:space="preserve">Die Gesamt-Standardabweichung liegt mit </t>
  </si>
  <si>
    <r>
      <t xml:space="preserve">&lt; </t>
    </r>
    <r>
      <rPr>
        <sz val="10"/>
        <color indexed="8"/>
        <rFont val="Symbol"/>
        <family val="1"/>
      </rPr>
      <t></t>
    </r>
    <r>
      <rPr>
        <sz val="10"/>
        <color indexed="8"/>
        <rFont val="Arial"/>
        <family val="2"/>
      </rPr>
      <t xml:space="preserve"> &lt;</t>
    </r>
  </si>
  <si>
    <t>Fähigkeitskoeffizienten cm /cp und cmk / cpk</t>
  </si>
  <si>
    <t>Alle Eingabefelder sind gelb</t>
  </si>
  <si>
    <t>cm/cp</t>
  </si>
  <si>
    <t>Fähigkeitskennwert</t>
  </si>
  <si>
    <t>cmk/cpk</t>
  </si>
  <si>
    <t>kritischer Fähigkeitskennwert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</si>
</sst>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"/>
    <numFmt numFmtId="166" formatCode="0.0%"/>
    <numFmt numFmtId="167" formatCode="0.00000"/>
    <numFmt numFmtId="168" formatCode="0.00"/>
    <numFmt numFmtId="169" formatCode="0.00000%"/>
    <numFmt numFmtId="170" formatCode="0.0000"/>
    <numFmt numFmtId="171" formatCode="0%"/>
  </numFmts>
  <fonts count="15">
    <font>
      <sz val="10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vertAlign val="subscript"/>
      <sz val="10"/>
      <color indexed="8"/>
      <name val="Arial"/>
      <family val="2"/>
    </font>
    <font>
      <sz val="15.7"/>
      <color indexed="8"/>
      <name val="Arial"/>
      <family val="2"/>
    </font>
    <font>
      <sz val="8.4"/>
      <color indexed="8"/>
      <name val="Arial"/>
      <family val="2"/>
    </font>
    <font>
      <sz val="10.5"/>
      <color indexed="8"/>
      <name val="Arial"/>
      <family val="2"/>
    </font>
    <font>
      <sz val="7.3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4" fontId="3" fillId="0" borderId="2" xfId="0" applyNumberFormat="1" applyFont="1" applyBorder="1" applyAlignment="1" applyProtection="1">
      <alignment/>
      <protection/>
    </xf>
    <xf numFmtId="164" fontId="3" fillId="0" borderId="3" xfId="0" applyNumberFormat="1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164" fontId="2" fillId="2" borderId="2" xfId="0" applyNumberFormat="1" applyFont="1" applyFill="1" applyBorder="1" applyAlignment="1" applyProtection="1">
      <alignment/>
      <protection/>
    </xf>
    <xf numFmtId="164" fontId="2" fillId="2" borderId="4" xfId="0" applyNumberFormat="1" applyFont="1" applyFill="1" applyBorder="1" applyAlignment="1" applyProtection="1">
      <alignment/>
      <protection/>
    </xf>
    <xf numFmtId="164" fontId="2" fillId="2" borderId="5" xfId="0" applyNumberFormat="1" applyFont="1" applyFill="1" applyBorder="1" applyAlignment="1" applyProtection="1">
      <alignment/>
      <protection/>
    </xf>
    <xf numFmtId="164" fontId="2" fillId="2" borderId="6" xfId="0" applyNumberFormat="1" applyFont="1" applyFill="1" applyBorder="1" applyAlignment="1" applyProtection="1">
      <alignment/>
      <protection/>
    </xf>
    <xf numFmtId="164" fontId="2" fillId="0" borderId="4" xfId="0" applyNumberFormat="1" applyFont="1" applyBorder="1" applyAlignment="1" applyProtection="1">
      <alignment/>
      <protection/>
    </xf>
    <xf numFmtId="164" fontId="2" fillId="0" borderId="5" xfId="0" applyNumberFormat="1" applyFont="1" applyBorder="1" applyAlignment="1" applyProtection="1">
      <alignment horizontal="right"/>
      <protection/>
    </xf>
    <xf numFmtId="165" fontId="2" fillId="2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 horizontal="center"/>
      <protection/>
    </xf>
    <xf numFmtId="164" fontId="2" fillId="0" borderId="1" xfId="0" applyNumberFormat="1" applyFont="1" applyBorder="1" applyAlignment="1" applyProtection="1">
      <alignment horizontal="center" wrapText="1"/>
      <protection/>
    </xf>
    <xf numFmtId="164" fontId="2" fillId="2" borderId="0" xfId="0" applyNumberFormat="1" applyFont="1" applyFill="1" applyBorder="1" applyAlignment="1" applyProtection="1">
      <alignment horizontal="center" vertical="center"/>
      <protection/>
    </xf>
    <xf numFmtId="164" fontId="5" fillId="0" borderId="4" xfId="0" applyNumberFormat="1" applyFont="1" applyBorder="1" applyAlignment="1" applyProtection="1">
      <alignment vertical="center" wrapText="1"/>
      <protection/>
    </xf>
    <xf numFmtId="164" fontId="5" fillId="0" borderId="7" xfId="0" applyNumberFormat="1" applyFont="1" applyBorder="1" applyAlignment="1" applyProtection="1">
      <alignment horizontal="left" vertical="center" wrapText="1"/>
      <protection/>
    </xf>
    <xf numFmtId="164" fontId="6" fillId="0" borderId="7" xfId="0" applyNumberFormat="1" applyFont="1" applyBorder="1" applyAlignment="1" applyProtection="1">
      <alignment horizontal="center" vertical="center"/>
      <protection/>
    </xf>
    <xf numFmtId="164" fontId="6" fillId="0" borderId="8" xfId="0" applyNumberFormat="1" applyFont="1" applyBorder="1" applyAlignment="1" applyProtection="1">
      <alignment horizontal="center" vertical="center"/>
      <protection/>
    </xf>
    <xf numFmtId="165" fontId="4" fillId="2" borderId="1" xfId="0" applyNumberFormat="1" applyFont="1" applyFill="1" applyBorder="1" applyAlignment="1" applyProtection="1">
      <alignment/>
      <protection/>
    </xf>
    <xf numFmtId="165" fontId="4" fillId="2" borderId="2" xfId="0" applyNumberFormat="1" applyFont="1" applyFill="1" applyBorder="1" applyAlignment="1" applyProtection="1">
      <alignment/>
      <protection/>
    </xf>
    <xf numFmtId="165" fontId="4" fillId="2" borderId="3" xfId="0" applyNumberFormat="1" applyFont="1" applyFill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center"/>
      <protection/>
    </xf>
    <xf numFmtId="165" fontId="4" fillId="0" borderId="9" xfId="0" applyNumberFormat="1" applyFont="1" applyBorder="1" applyAlignment="1" applyProtection="1">
      <alignment/>
      <protection/>
    </xf>
    <xf numFmtId="166" fontId="4" fillId="0" borderId="9" xfId="0" applyNumberFormat="1" applyFont="1" applyBorder="1" applyAlignment="1" applyProtection="1">
      <alignment/>
      <protection/>
    </xf>
    <xf numFmtId="166" fontId="4" fillId="0" borderId="10" xfId="0" applyNumberFormat="1" applyFon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165" fontId="4" fillId="2" borderId="12" xfId="0" applyNumberFormat="1" applyFont="1" applyFill="1" applyBorder="1" applyAlignment="1" applyProtection="1">
      <alignment/>
      <protection/>
    </xf>
    <xf numFmtId="165" fontId="4" fillId="2" borderId="0" xfId="0" applyNumberFormat="1" applyFont="1" applyFill="1" applyBorder="1" applyAlignment="1" applyProtection="1">
      <alignment/>
      <protection/>
    </xf>
    <xf numFmtId="165" fontId="4" fillId="2" borderId="13" xfId="0" applyNumberFormat="1" applyFont="1" applyFill="1" applyBorder="1" applyAlignment="1" applyProtection="1">
      <alignment/>
      <protection/>
    </xf>
    <xf numFmtId="164" fontId="4" fillId="0" borderId="12" xfId="0" applyNumberFormat="1" applyFont="1" applyBorder="1" applyAlignment="1" applyProtection="1">
      <alignment horizontal="center"/>
      <protection/>
    </xf>
    <xf numFmtId="165" fontId="4" fillId="0" borderId="14" xfId="0" applyNumberFormat="1" applyFont="1" applyBorder="1" applyAlignment="1" applyProtection="1">
      <alignment/>
      <protection/>
    </xf>
    <xf numFmtId="166" fontId="4" fillId="0" borderId="14" xfId="0" applyNumberFormat="1" applyFont="1" applyBorder="1" applyAlignment="1" applyProtection="1">
      <alignment/>
      <protection/>
    </xf>
    <xf numFmtId="164" fontId="4" fillId="0" borderId="14" xfId="0" applyNumberFormat="1" applyFont="1" applyBorder="1" applyAlignment="1" applyProtection="1">
      <alignment/>
      <protection/>
    </xf>
    <xf numFmtId="164" fontId="4" fillId="0" borderId="15" xfId="0" applyNumberFormat="1" applyFont="1" applyBorder="1" applyAlignment="1" applyProtection="1">
      <alignment/>
      <protection/>
    </xf>
    <xf numFmtId="165" fontId="4" fillId="2" borderId="4" xfId="0" applyNumberFormat="1" applyFon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5" fontId="4" fillId="2" borderId="6" xfId="0" applyNumberFormat="1" applyFont="1" applyFill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 horizontal="center"/>
      <protection/>
    </xf>
    <xf numFmtId="165" fontId="4" fillId="0" borderId="7" xfId="0" applyNumberFormat="1" applyFont="1" applyBorder="1" applyAlignment="1" applyProtection="1">
      <alignment/>
      <protection/>
    </xf>
    <xf numFmtId="166" fontId="4" fillId="0" borderId="7" xfId="0" applyNumberFormat="1" applyFont="1" applyBorder="1" applyAlignment="1" applyProtection="1">
      <alignment/>
      <protection/>
    </xf>
    <xf numFmtId="164" fontId="4" fillId="0" borderId="7" xfId="0" applyNumberFormat="1" applyFont="1" applyBorder="1" applyAlignment="1" applyProtection="1">
      <alignment/>
      <protection/>
    </xf>
    <xf numFmtId="164" fontId="4" fillId="0" borderId="8" xfId="0" applyNumberFormat="1" applyFont="1" applyBorder="1" applyAlignment="1" applyProtection="1">
      <alignment/>
      <protection/>
    </xf>
    <xf numFmtId="164" fontId="5" fillId="3" borderId="0" xfId="0" applyNumberFormat="1" applyFont="1" applyFill="1" applyBorder="1" applyAlignment="1" applyProtection="1">
      <alignment/>
      <protection/>
    </xf>
    <xf numFmtId="164" fontId="2" fillId="3" borderId="0" xfId="0" applyNumberFormat="1" applyFont="1" applyFill="1" applyBorder="1" applyAlignment="1" applyProtection="1">
      <alignment/>
      <protection/>
    </xf>
    <xf numFmtId="164" fontId="7" fillId="0" borderId="16" xfId="0" applyNumberFormat="1" applyFont="1" applyBorder="1" applyAlignment="1" applyProtection="1">
      <alignment horizontal="left"/>
      <protection/>
    </xf>
    <xf numFmtId="164" fontId="4" fillId="0" borderId="17" xfId="0" applyNumberFormat="1" applyFont="1" applyBorder="1" applyAlignment="1" applyProtection="1">
      <alignment/>
      <protection/>
    </xf>
    <xf numFmtId="164" fontId="4" fillId="0" borderId="18" xfId="0" applyNumberFormat="1" applyFont="1" applyBorder="1" applyAlignment="1" applyProtection="1">
      <alignment/>
      <protection/>
    </xf>
    <xf numFmtId="164" fontId="4" fillId="0" borderId="14" xfId="0" applyNumberFormat="1" applyFont="1" applyBorder="1" applyAlignment="1" applyProtection="1">
      <alignment horizontal="left"/>
      <protection/>
    </xf>
    <xf numFmtId="167" fontId="5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/>
      <protection/>
    </xf>
    <xf numFmtId="164" fontId="4" fillId="0" borderId="19" xfId="0" applyNumberFormat="1" applyFont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168" fontId="5" fillId="3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4" fontId="4" fillId="0" borderId="20" xfId="0" applyNumberFormat="1" applyFont="1" applyBorder="1" applyAlignment="1" applyProtection="1">
      <alignment horizontal="right"/>
      <protection/>
    </xf>
    <xf numFmtId="167" fontId="4" fillId="0" borderId="21" xfId="0" applyNumberFormat="1" applyFont="1" applyBorder="1" applyAlignment="1" applyProtection="1">
      <alignment/>
      <protection/>
    </xf>
    <xf numFmtId="164" fontId="4" fillId="0" borderId="21" xfId="0" applyNumberFormat="1" applyFont="1" applyBorder="1" applyAlignment="1" applyProtection="1">
      <alignment/>
      <protection/>
    </xf>
    <xf numFmtId="164" fontId="4" fillId="0" borderId="22" xfId="0" applyNumberFormat="1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/>
      <protection/>
    </xf>
    <xf numFmtId="164" fontId="4" fillId="0" borderId="14" xfId="0" applyNumberFormat="1" applyFont="1" applyBorder="1" applyAlignment="1" applyProtection="1">
      <alignment horizontal="right"/>
      <protection/>
    </xf>
    <xf numFmtId="164" fontId="4" fillId="3" borderId="0" xfId="0" applyNumberFormat="1" applyFont="1" applyFill="1" applyBorder="1" applyAlignment="1" applyProtection="1">
      <alignment/>
      <protection/>
    </xf>
    <xf numFmtId="164" fontId="7" fillId="0" borderId="17" xfId="0" applyNumberFormat="1" applyFont="1" applyBorder="1" applyAlignment="1" applyProtection="1">
      <alignment horizontal="left"/>
      <protection/>
    </xf>
    <xf numFmtId="170" fontId="4" fillId="0" borderId="14" xfId="0" applyNumberFormat="1" applyFont="1" applyBorder="1" applyAlignment="1" applyProtection="1">
      <alignment/>
      <protection/>
    </xf>
    <xf numFmtId="164" fontId="0" fillId="0" borderId="0" xfId="0" applyFont="1" applyAlignment="1">
      <alignment horizontal="right"/>
    </xf>
    <xf numFmtId="171" fontId="4" fillId="2" borderId="0" xfId="0" applyNumberFormat="1" applyFont="1" applyFill="1" applyBorder="1" applyAlignment="1" applyProtection="1">
      <alignment horizontal="left"/>
      <protection/>
    </xf>
    <xf numFmtId="170" fontId="4" fillId="0" borderId="0" xfId="0" applyNumberFormat="1" applyFont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70" fontId="4" fillId="0" borderId="19" xfId="0" applyNumberFormat="1" applyFont="1" applyBorder="1" applyAlignment="1" applyProtection="1">
      <alignment/>
      <protection/>
    </xf>
    <xf numFmtId="167" fontId="4" fillId="0" borderId="0" xfId="0" applyNumberFormat="1" applyFont="1" applyBorder="1" applyAlignment="1" applyProtection="1">
      <alignment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7" fontId="4" fillId="0" borderId="19" xfId="0" applyNumberFormat="1" applyFont="1" applyBorder="1" applyAlignment="1" applyProtection="1">
      <alignment/>
      <protection/>
    </xf>
    <xf numFmtId="170" fontId="4" fillId="0" borderId="20" xfId="0" applyNumberFormat="1" applyFont="1" applyBorder="1" applyAlignment="1" applyProtection="1">
      <alignment/>
      <protection/>
    </xf>
    <xf numFmtId="171" fontId="4" fillId="2" borderId="21" xfId="0" applyNumberFormat="1" applyFont="1" applyFill="1" applyBorder="1" applyAlignment="1" applyProtection="1">
      <alignment horizontal="left"/>
      <protection/>
    </xf>
    <xf numFmtId="170" fontId="4" fillId="0" borderId="21" xfId="0" applyNumberFormat="1" applyFont="1" applyBorder="1" applyAlignment="1" applyProtection="1">
      <alignment horizontal="left"/>
      <protection/>
    </xf>
    <xf numFmtId="167" fontId="4" fillId="0" borderId="21" xfId="0" applyNumberFormat="1" applyFont="1" applyBorder="1" applyAlignment="1" applyProtection="1">
      <alignment horizontal="center"/>
      <protection/>
    </xf>
    <xf numFmtId="167" fontId="4" fillId="0" borderId="22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/>
      <protection/>
    </xf>
    <xf numFmtId="164" fontId="2" fillId="0" borderId="18" xfId="0" applyNumberFormat="1" applyFont="1" applyBorder="1" applyAlignment="1" applyProtection="1">
      <alignment/>
      <protection/>
    </xf>
    <xf numFmtId="168" fontId="4" fillId="0" borderId="0" xfId="0" applyNumberFormat="1" applyFont="1" applyBorder="1" applyAlignment="1" applyProtection="1">
      <alignment/>
      <protection/>
    </xf>
    <xf numFmtId="164" fontId="2" fillId="0" borderId="19" xfId="0" applyNumberFormat="1" applyFont="1" applyBorder="1" applyAlignment="1" applyProtection="1">
      <alignment/>
      <protection/>
    </xf>
    <xf numFmtId="164" fontId="4" fillId="0" borderId="20" xfId="0" applyNumberFormat="1" applyFont="1" applyBorder="1" applyAlignment="1" applyProtection="1">
      <alignment horizontal="left"/>
      <protection/>
    </xf>
    <xf numFmtId="168" fontId="4" fillId="0" borderId="21" xfId="0" applyNumberFormat="1" applyFont="1" applyBorder="1" applyAlignment="1" applyProtection="1">
      <alignment/>
      <protection/>
    </xf>
    <xf numFmtId="164" fontId="2" fillId="0" borderId="21" xfId="0" applyNumberFormat="1" applyFont="1" applyBorder="1" applyAlignment="1" applyProtection="1">
      <alignment/>
      <protection/>
    </xf>
    <xf numFmtId="164" fontId="2" fillId="0" borderId="22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Einzelhäufigkeit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'Messreihe auswerten'!$H$5</c:f>
            </c:strRef>
          </c:tx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'Messreihe auswerten'!$G$6:$G$17</c:f>
              <c:numCache/>
            </c:numRef>
          </c:cat>
          <c:val>
            <c:numRef>
              <c:f>'Messreihe auswerten'!$H$6:$H$17</c:f>
              <c:numCache/>
            </c:numRef>
          </c:val>
        </c:ser>
        <c:gapWidth val="100"/>
        <c:axId val="26676930"/>
        <c:axId val="38765779"/>
      </c:barChart>
      <c:catAx>
        <c:axId val="2667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Klasse bis einschließlich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65779"/>
        <c:crossesAt val="0"/>
        <c:auto val="1"/>
        <c:lblOffset val="100"/>
        <c:noMultiLvlLbl val="0"/>
      </c:catAx>
      <c:valAx>
        <c:axId val="38765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6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7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9</xdr:row>
      <xdr:rowOff>57150</xdr:rowOff>
    </xdr:from>
    <xdr:to>
      <xdr:col>11</xdr:col>
      <xdr:colOff>38100</xdr:colOff>
      <xdr:row>25</xdr:row>
      <xdr:rowOff>9525</xdr:rowOff>
    </xdr:to>
    <xdr:graphicFrame>
      <xdr:nvGraphicFramePr>
        <xdr:cNvPr id="1" name="Chart 8"/>
        <xdr:cNvGraphicFramePr/>
      </xdr:nvGraphicFramePr>
      <xdr:xfrm>
        <a:off x="371475" y="1990725"/>
        <a:ext cx="53244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workbookViewId="0" topLeftCell="A1">
      <selection activeCell="E20" sqref="E20"/>
    </sheetView>
  </sheetViews>
  <sheetFormatPr defaultColWidth="10.28125" defaultRowHeight="12.75"/>
  <cols>
    <col min="1" max="11" width="7.7109375" style="0" customWidth="1"/>
    <col min="12" max="16384" width="9.7109375" style="0" customWidth="1"/>
  </cols>
  <sheetData>
    <row r="1" spans="1:11" s="2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20.25">
      <c r="A2" s="3" t="s">
        <v>1</v>
      </c>
      <c r="B2" s="4"/>
      <c r="C2" s="4"/>
      <c r="D2" s="4"/>
      <c r="E2" s="5"/>
      <c r="F2" s="3" t="s">
        <v>2</v>
      </c>
      <c r="G2" s="6"/>
      <c r="H2" s="7">
        <v>25</v>
      </c>
      <c r="I2" s="7" t="s">
        <v>3</v>
      </c>
      <c r="J2" s="6"/>
      <c r="K2" s="5"/>
    </row>
    <row r="3" spans="1:11" s="2" customFormat="1" ht="15">
      <c r="A3" s="8" t="s">
        <v>4</v>
      </c>
      <c r="B3" s="9"/>
      <c r="C3" s="9"/>
      <c r="D3" s="9"/>
      <c r="E3" s="10"/>
      <c r="F3" s="11" t="s">
        <v>5</v>
      </c>
      <c r="G3" s="12" t="s">
        <v>6</v>
      </c>
      <c r="H3" s="9">
        <v>25</v>
      </c>
      <c r="I3" s="12" t="s">
        <v>7</v>
      </c>
      <c r="J3" s="13">
        <v>25.33</v>
      </c>
      <c r="K3" s="14" t="str">
        <f>I2</f>
        <v>mm</v>
      </c>
    </row>
    <row r="4" spans="1:11" s="2" customFormat="1" ht="15">
      <c r="A4" s="15" t="s">
        <v>8</v>
      </c>
      <c r="B4" s="15"/>
      <c r="C4" s="15"/>
      <c r="D4" s="15"/>
      <c r="E4" s="15"/>
      <c r="F4" s="16" t="s">
        <v>9</v>
      </c>
      <c r="G4" s="16"/>
      <c r="H4" s="16"/>
      <c r="I4" s="16"/>
      <c r="J4" s="16"/>
      <c r="K4" s="16"/>
    </row>
    <row r="5" spans="1:11" s="2" customFormat="1" ht="22.5">
      <c r="A5" s="17" t="s">
        <v>10</v>
      </c>
      <c r="B5" s="17"/>
      <c r="C5" s="17"/>
      <c r="D5" s="17"/>
      <c r="E5" s="17"/>
      <c r="F5" s="18" t="s">
        <v>11</v>
      </c>
      <c r="G5" s="19" t="s">
        <v>12</v>
      </c>
      <c r="H5" s="20" t="s">
        <v>13</v>
      </c>
      <c r="I5" s="20" t="s">
        <v>14</v>
      </c>
      <c r="J5" s="20" t="str">
        <f>"nj ["&amp;I2&amp;"]"</f>
        <v>nj [mm]</v>
      </c>
      <c r="K5" s="21" t="str">
        <f>"Gj ["&amp;I2&amp;"]"</f>
        <v>Gj [mm]</v>
      </c>
    </row>
    <row r="6" spans="1:11" s="2" customFormat="1" ht="13.5" customHeight="1">
      <c r="A6" s="22">
        <v>25.225</v>
      </c>
      <c r="B6" s="23">
        <v>25.221</v>
      </c>
      <c r="C6" s="23">
        <v>25.22</v>
      </c>
      <c r="D6" s="23">
        <v>25.22</v>
      </c>
      <c r="E6" s="24">
        <v>25.221</v>
      </c>
      <c r="F6" s="25">
        <f>N(F5)+1</f>
        <v>1</v>
      </c>
      <c r="G6" s="26">
        <f>L33+$L$37/2</f>
        <v>25.212</v>
      </c>
      <c r="H6" s="27">
        <f>J6/$L$32</f>
        <v>0.02</v>
      </c>
      <c r="I6" s="28">
        <f>K6/$L$32</f>
        <v>0.02</v>
      </c>
      <c r="J6" s="29">
        <f>K6-N(K5)</f>
        <v>1</v>
      </c>
      <c r="K6" s="30">
        <f>FREQUENCY(A6:E27,G6)</f>
        <v>1</v>
      </c>
    </row>
    <row r="7" spans="1:11" s="2" customFormat="1" ht="13.5" customHeight="1">
      <c r="A7" s="31">
        <v>25.219</v>
      </c>
      <c r="B7" s="32">
        <v>25.221</v>
      </c>
      <c r="C7" s="32">
        <v>25.225</v>
      </c>
      <c r="D7" s="32">
        <v>25.219</v>
      </c>
      <c r="E7" s="33">
        <v>25.223</v>
      </c>
      <c r="F7" s="34">
        <f>N(F6)+1</f>
        <v>2</v>
      </c>
      <c r="G7" s="35">
        <f>G6+$L$37</f>
        <v>25.214</v>
      </c>
      <c r="H7" s="36">
        <f>J7/$L$32</f>
        <v>0.02</v>
      </c>
      <c r="I7" s="36">
        <f>K7/$L$32</f>
        <v>0.04</v>
      </c>
      <c r="J7" s="37">
        <f>K7-N(K6)</f>
        <v>1</v>
      </c>
      <c r="K7" s="38">
        <f>FREQUENCY(A6:E27,G7)</f>
        <v>2</v>
      </c>
    </row>
    <row r="8" spans="1:11" s="2" customFormat="1" ht="13.5" customHeight="1">
      <c r="A8" s="31">
        <v>25.215</v>
      </c>
      <c r="B8" s="32">
        <v>25.222</v>
      </c>
      <c r="C8" s="32">
        <v>25.214</v>
      </c>
      <c r="D8" s="32">
        <v>25.224</v>
      </c>
      <c r="E8" s="33">
        <v>25.215</v>
      </c>
      <c r="F8" s="34">
        <f>N(F7)+1</f>
        <v>3</v>
      </c>
      <c r="G8" s="35">
        <f>G7+$L$37</f>
        <v>25.215999999999998</v>
      </c>
      <c r="H8" s="36">
        <f>J8/$L$32</f>
        <v>0.04</v>
      </c>
      <c r="I8" s="36">
        <f>K8/$L$32</f>
        <v>0.08</v>
      </c>
      <c r="J8" s="37">
        <f>K8-N(K7)</f>
        <v>2</v>
      </c>
      <c r="K8" s="38">
        <f>FREQUENCY(A6:E27,G8)</f>
        <v>4</v>
      </c>
    </row>
    <row r="9" spans="1:11" s="2" customFormat="1" ht="13.5" customHeight="1">
      <c r="A9" s="31">
        <v>25.223</v>
      </c>
      <c r="B9" s="32">
        <v>25.224</v>
      </c>
      <c r="C9" s="32">
        <v>25.218</v>
      </c>
      <c r="D9" s="32">
        <v>25.22</v>
      </c>
      <c r="E9" s="33">
        <v>25.218</v>
      </c>
      <c r="F9" s="34">
        <f>N(F8)+1</f>
        <v>4</v>
      </c>
      <c r="G9" s="35">
        <f>G8+$L$37</f>
        <v>25.217999999999996</v>
      </c>
      <c r="H9" s="36">
        <f>J9/$L$32</f>
        <v>0.12</v>
      </c>
      <c r="I9" s="36">
        <f>K9/$L$32</f>
        <v>0.2</v>
      </c>
      <c r="J9" s="37">
        <f>K9-N(K8)</f>
        <v>6</v>
      </c>
      <c r="K9" s="38">
        <f>FREQUENCY(A6:E27,G9)</f>
        <v>10</v>
      </c>
    </row>
    <row r="10" spans="1:11" s="2" customFormat="1" ht="13.5" customHeight="1">
      <c r="A10" s="31">
        <v>25.221</v>
      </c>
      <c r="B10" s="32">
        <v>25.22</v>
      </c>
      <c r="C10" s="32">
        <v>25.221</v>
      </c>
      <c r="D10" s="32">
        <v>25.216</v>
      </c>
      <c r="E10" s="33">
        <v>25.222</v>
      </c>
      <c r="F10" s="34">
        <f>N(F9)+1</f>
        <v>5</v>
      </c>
      <c r="G10" s="35">
        <f>G9+$L$37</f>
        <v>25.219999999999995</v>
      </c>
      <c r="H10" s="36">
        <f>J10/$L$32</f>
        <v>0.2</v>
      </c>
      <c r="I10" s="36">
        <f>K10/$L$32</f>
        <v>0.4</v>
      </c>
      <c r="J10" s="37">
        <f>K10-N(K9)</f>
        <v>10</v>
      </c>
      <c r="K10" s="38">
        <f>FREQUENCY(A6:E27,G10)</f>
        <v>20</v>
      </c>
    </row>
    <row r="11" spans="1:11" s="2" customFormat="1" ht="13.5" customHeight="1">
      <c r="A11" s="31"/>
      <c r="B11" s="32"/>
      <c r="C11" s="32"/>
      <c r="D11" s="32"/>
      <c r="E11" s="33"/>
      <c r="F11" s="34">
        <f>N(F10)+1</f>
        <v>6</v>
      </c>
      <c r="G11" s="35">
        <f>G10+$L$37</f>
        <v>25.221999999999994</v>
      </c>
      <c r="H11" s="36">
        <f>J11/$L$32</f>
        <v>0.34</v>
      </c>
      <c r="I11" s="36">
        <f>K11/$L$32</f>
        <v>0.74</v>
      </c>
      <c r="J11" s="37">
        <f>K11-N(K10)</f>
        <v>17</v>
      </c>
      <c r="K11" s="38">
        <f>FREQUENCY(A6:E27,G11)</f>
        <v>37</v>
      </c>
    </row>
    <row r="12" spans="1:11" s="2" customFormat="1" ht="13.5" customHeight="1">
      <c r="A12" s="31">
        <v>25.221</v>
      </c>
      <c r="B12" s="32">
        <v>25.221</v>
      </c>
      <c r="C12" s="32">
        <v>25.219</v>
      </c>
      <c r="D12" s="32">
        <v>25.22</v>
      </c>
      <c r="E12" s="33">
        <v>25.22</v>
      </c>
      <c r="F12" s="34">
        <f>N(F11)+1</f>
        <v>7</v>
      </c>
      <c r="G12" s="35">
        <f>G11+$L$37</f>
        <v>25.223999999999993</v>
      </c>
      <c r="H12" s="36">
        <f>J12/$L$32</f>
        <v>0.14</v>
      </c>
      <c r="I12" s="36">
        <f>K12/$L$32</f>
        <v>0.88</v>
      </c>
      <c r="J12" s="37">
        <f>K12-N(K11)</f>
        <v>7</v>
      </c>
      <c r="K12" s="38">
        <f>FREQUENCY(A6:E27,G12)</f>
        <v>44</v>
      </c>
    </row>
    <row r="13" spans="1:11" s="2" customFormat="1" ht="13.5" customHeight="1">
      <c r="A13" s="31">
        <v>25.223</v>
      </c>
      <c r="B13" s="32">
        <v>25.216</v>
      </c>
      <c r="C13" s="32">
        <v>25.216</v>
      </c>
      <c r="D13" s="32">
        <v>25.217</v>
      </c>
      <c r="E13" s="33">
        <v>25.224</v>
      </c>
      <c r="F13" s="34">
        <f>N(F12)+1</f>
        <v>8</v>
      </c>
      <c r="G13" s="35">
        <f>G12+$L$37</f>
        <v>25.225999999999992</v>
      </c>
      <c r="H13" s="36">
        <f>J13/$L$32</f>
        <v>0.12</v>
      </c>
      <c r="I13" s="36">
        <f>K13/$L$32</f>
        <v>1</v>
      </c>
      <c r="J13" s="37">
        <f>K13-N(K12)</f>
        <v>6</v>
      </c>
      <c r="K13" s="38">
        <f>FREQUENCY(A6:E27,G13)</f>
        <v>50</v>
      </c>
    </row>
    <row r="14" spans="1:11" s="2" customFormat="1" ht="13.5" customHeight="1">
      <c r="A14" s="31">
        <v>25.222</v>
      </c>
      <c r="B14" s="32">
        <v>25.211</v>
      </c>
      <c r="C14" s="32">
        <v>25.221</v>
      </c>
      <c r="D14" s="32">
        <v>25.225</v>
      </c>
      <c r="E14" s="33">
        <v>25.223</v>
      </c>
      <c r="F14" s="34">
        <f>N(F13)+1</f>
        <v>9</v>
      </c>
      <c r="G14" s="35">
        <f>G13+$L$37</f>
        <v>25.22799999999999</v>
      </c>
      <c r="H14" s="36">
        <f>J14/$L$32</f>
        <v>0</v>
      </c>
      <c r="I14" s="36">
        <f>K14/$L$32</f>
        <v>1</v>
      </c>
      <c r="J14" s="37">
        <f>K14-N(K13)</f>
        <v>0</v>
      </c>
      <c r="K14" s="38">
        <f>FREQUENCY(A6:E27,G14)</f>
        <v>50</v>
      </c>
    </row>
    <row r="15" spans="1:11" s="2" customFormat="1" ht="13.5" customHeight="1">
      <c r="A15" s="31">
        <v>25.217</v>
      </c>
      <c r="B15" s="32">
        <v>25.219</v>
      </c>
      <c r="C15" s="32">
        <v>25.219</v>
      </c>
      <c r="D15" s="32">
        <v>25.217</v>
      </c>
      <c r="E15" s="33">
        <v>25.22</v>
      </c>
      <c r="F15" s="34">
        <f>N(F14)+1</f>
        <v>10</v>
      </c>
      <c r="G15" s="35">
        <f>G14+$L$37</f>
        <v>25.22999999999999</v>
      </c>
      <c r="H15" s="36">
        <f>J15/$L$32</f>
        <v>0</v>
      </c>
      <c r="I15" s="36">
        <f>K15/$L$32</f>
        <v>1</v>
      </c>
      <c r="J15" s="37">
        <f>K15-N(K14)</f>
        <v>0</v>
      </c>
      <c r="K15" s="38">
        <f>FREQUENCY(A6:E27,G15)</f>
        <v>50</v>
      </c>
    </row>
    <row r="16" spans="1:11" s="2" customFormat="1" ht="13.5" customHeight="1">
      <c r="A16" s="31">
        <v>25.221</v>
      </c>
      <c r="B16" s="32">
        <v>25.219</v>
      </c>
      <c r="C16" s="32">
        <v>25.22</v>
      </c>
      <c r="D16" s="32">
        <v>25.219</v>
      </c>
      <c r="E16" s="33">
        <v>25.218</v>
      </c>
      <c r="F16" s="34">
        <f>N(F15)+1</f>
        <v>11</v>
      </c>
      <c r="G16" s="35">
        <f>G15+$L$37</f>
        <v>25.23199999999999</v>
      </c>
      <c r="H16" s="36">
        <f>J16/$L$32</f>
        <v>0</v>
      </c>
      <c r="I16" s="36">
        <f>K16/$L$32</f>
        <v>1</v>
      </c>
      <c r="J16" s="37">
        <f>K16-N(K15)</f>
        <v>0</v>
      </c>
      <c r="K16" s="38">
        <f>FREQUENCY(A6:E27,G16)</f>
        <v>50</v>
      </c>
    </row>
    <row r="17" spans="1:11" s="2" customFormat="1" ht="13.5" customHeight="1">
      <c r="A17" s="31"/>
      <c r="B17" s="32"/>
      <c r="C17" s="32"/>
      <c r="D17" s="32"/>
      <c r="E17" s="33"/>
      <c r="F17" s="34">
        <f>N(F16)+1</f>
        <v>12</v>
      </c>
      <c r="G17" s="35">
        <f>G16+$L$37</f>
        <v>25.233999999999988</v>
      </c>
      <c r="H17" s="36">
        <f>J17/$L$32</f>
        <v>0</v>
      </c>
      <c r="I17" s="36">
        <f>K17/$L$32</f>
        <v>1</v>
      </c>
      <c r="J17" s="37">
        <f>K17-N(K16)</f>
        <v>0</v>
      </c>
      <c r="K17" s="38">
        <f>FREQUENCY(A6:E27,G17)</f>
        <v>50</v>
      </c>
    </row>
    <row r="18" spans="1:11" s="2" customFormat="1" ht="13.5" customHeight="1">
      <c r="A18" s="31"/>
      <c r="B18" s="32"/>
      <c r="C18" s="32"/>
      <c r="D18" s="32"/>
      <c r="E18" s="33"/>
      <c r="F18" s="34">
        <f>N(F17)+1</f>
        <v>13</v>
      </c>
      <c r="G18" s="35">
        <f>G17+$L$37</f>
        <v>25.235999999999986</v>
      </c>
      <c r="H18" s="36">
        <f>J18/$L$32</f>
        <v>0</v>
      </c>
      <c r="I18" s="36">
        <f>K18/$L$32</f>
        <v>1</v>
      </c>
      <c r="J18" s="37">
        <f>K18-N(K17)</f>
        <v>0</v>
      </c>
      <c r="K18" s="38">
        <f>FREQUENCY(A6:E27,G18)</f>
        <v>50</v>
      </c>
    </row>
    <row r="19" spans="1:11" s="2" customFormat="1" ht="13.5" customHeight="1">
      <c r="A19" s="31"/>
      <c r="B19" s="32"/>
      <c r="C19" s="32"/>
      <c r="D19" s="32"/>
      <c r="E19" s="33"/>
      <c r="F19" s="34">
        <f>N(F18)+1</f>
        <v>14</v>
      </c>
      <c r="G19" s="35">
        <f>G18+$L$37</f>
        <v>25.237999999999985</v>
      </c>
      <c r="H19" s="36">
        <f>J19/$L$32</f>
        <v>0</v>
      </c>
      <c r="I19" s="36">
        <f>K19/$L$32</f>
        <v>1</v>
      </c>
      <c r="J19" s="37">
        <f>K19-N(K18)</f>
        <v>0</v>
      </c>
      <c r="K19" s="38">
        <f>FREQUENCY(A6:E27,G19)</f>
        <v>50</v>
      </c>
    </row>
    <row r="20" spans="1:11" s="2" customFormat="1" ht="13.5" customHeight="1">
      <c r="A20" s="31"/>
      <c r="B20" s="32"/>
      <c r="C20" s="32"/>
      <c r="D20" s="32"/>
      <c r="E20" s="33"/>
      <c r="F20" s="34">
        <f>N(F19)+1</f>
        <v>15</v>
      </c>
      <c r="G20" s="35">
        <f>G19+$L$37</f>
        <v>25.239999999999984</v>
      </c>
      <c r="H20" s="36">
        <f>J20/$L$32</f>
        <v>0</v>
      </c>
      <c r="I20" s="36">
        <f>K20/$L$32</f>
        <v>1</v>
      </c>
      <c r="J20" s="37">
        <f>K20-N(K19)</f>
        <v>0</v>
      </c>
      <c r="K20" s="38">
        <f>FREQUENCY(A6:E27,G20)</f>
        <v>50</v>
      </c>
    </row>
    <row r="21" spans="1:11" s="2" customFormat="1" ht="13.5" customHeight="1">
      <c r="A21" s="31"/>
      <c r="B21" s="32"/>
      <c r="C21" s="32"/>
      <c r="D21" s="32"/>
      <c r="E21" s="33"/>
      <c r="F21" s="34">
        <f>N(F20)+1</f>
        <v>16</v>
      </c>
      <c r="G21" s="35">
        <f>G20+$L$37</f>
        <v>25.241999999999983</v>
      </c>
      <c r="H21" s="36">
        <f>J21/$L$32</f>
        <v>0</v>
      </c>
      <c r="I21" s="36">
        <f>K21/$L$32</f>
        <v>1</v>
      </c>
      <c r="J21" s="37">
        <f>K21-N(K20)</f>
        <v>0</v>
      </c>
      <c r="K21" s="38">
        <f>FREQUENCY(A6:E27,G21)</f>
        <v>50</v>
      </c>
    </row>
    <row r="22" spans="1:11" s="2" customFormat="1" ht="13.5" customHeight="1">
      <c r="A22" s="31"/>
      <c r="B22" s="32"/>
      <c r="C22" s="32"/>
      <c r="D22" s="32"/>
      <c r="E22" s="33"/>
      <c r="F22" s="34">
        <f>N(F21)+1</f>
        <v>17</v>
      </c>
      <c r="G22" s="35">
        <f>G21+$L$37</f>
        <v>25.243999999999982</v>
      </c>
      <c r="H22" s="36">
        <f>J22/$L$32</f>
        <v>0</v>
      </c>
      <c r="I22" s="36">
        <f>K22/$L$32</f>
        <v>1</v>
      </c>
      <c r="J22" s="37">
        <f>K22-N(K21)</f>
        <v>0</v>
      </c>
      <c r="K22" s="38">
        <f>FREQUENCY(A6:E27,G22)</f>
        <v>50</v>
      </c>
    </row>
    <row r="23" spans="1:11" s="2" customFormat="1" ht="13.5" customHeight="1">
      <c r="A23" s="31"/>
      <c r="B23" s="32"/>
      <c r="C23" s="32"/>
      <c r="D23" s="32"/>
      <c r="E23" s="33"/>
      <c r="F23" s="34">
        <f>N(F22)+1</f>
        <v>18</v>
      </c>
      <c r="G23" s="35">
        <f>G22+$L$37</f>
        <v>25.24599999999998</v>
      </c>
      <c r="H23" s="36">
        <f>J23/$L$32</f>
        <v>0</v>
      </c>
      <c r="I23" s="36">
        <f>K23/$L$32</f>
        <v>1</v>
      </c>
      <c r="J23" s="37">
        <f>K23-N(K22)</f>
        <v>0</v>
      </c>
      <c r="K23" s="38">
        <f>FREQUENCY(A6:E27,G23)</f>
        <v>50</v>
      </c>
    </row>
    <row r="24" spans="1:11" s="2" customFormat="1" ht="13.5" customHeight="1">
      <c r="A24" s="31"/>
      <c r="B24" s="32"/>
      <c r="C24" s="32"/>
      <c r="D24" s="32"/>
      <c r="E24" s="33"/>
      <c r="F24" s="34">
        <f>N(F23)+1</f>
        <v>19</v>
      </c>
      <c r="G24" s="35">
        <f>G23+$L$37</f>
        <v>25.24799999999998</v>
      </c>
      <c r="H24" s="36">
        <f>J24/$L$32</f>
        <v>0</v>
      </c>
      <c r="I24" s="36">
        <f>K24/$L$32</f>
        <v>1</v>
      </c>
      <c r="J24" s="37">
        <f>K24-N(K23)</f>
        <v>0</v>
      </c>
      <c r="K24" s="38">
        <f>FREQUENCY(A6:E27,G24)</f>
        <v>50</v>
      </c>
    </row>
    <row r="25" spans="1:11" s="2" customFormat="1" ht="13.5" customHeight="1">
      <c r="A25" s="31"/>
      <c r="B25" s="32"/>
      <c r="C25" s="32"/>
      <c r="D25" s="32"/>
      <c r="E25" s="33"/>
      <c r="F25" s="34">
        <f>N(F24)+1</f>
        <v>20</v>
      </c>
      <c r="G25" s="35">
        <f>G24+$L$37</f>
        <v>25.24999999999998</v>
      </c>
      <c r="H25" s="36">
        <f>J25/$L$32</f>
        <v>0</v>
      </c>
      <c r="I25" s="36">
        <f>K25/$L$32</f>
        <v>1</v>
      </c>
      <c r="J25" s="37">
        <f>K25-N(K24)</f>
        <v>0</v>
      </c>
      <c r="K25" s="38">
        <f>FREQUENCY(A6:E27,G25)</f>
        <v>50</v>
      </c>
    </row>
    <row r="26" spans="1:11" s="2" customFormat="1" ht="13.5" customHeight="1">
      <c r="A26" s="31"/>
      <c r="B26" s="32"/>
      <c r="C26" s="32"/>
      <c r="D26" s="32"/>
      <c r="E26" s="33"/>
      <c r="F26" s="34">
        <f>N(F25)+1</f>
        <v>21</v>
      </c>
      <c r="G26" s="35">
        <f>G25+$L$37</f>
        <v>25.251999999999978</v>
      </c>
      <c r="H26" s="36">
        <f>J26/$L$32</f>
        <v>0</v>
      </c>
      <c r="I26" s="36">
        <f>K26/$L$32</f>
        <v>1</v>
      </c>
      <c r="J26" s="37">
        <f>K26-N(K25)</f>
        <v>0</v>
      </c>
      <c r="K26" s="38">
        <f>FREQUENCY(A6:E27,G26)</f>
        <v>50</v>
      </c>
    </row>
    <row r="27" spans="1:11" s="2" customFormat="1" ht="13.5" customHeight="1">
      <c r="A27" s="39"/>
      <c r="B27" s="40"/>
      <c r="C27" s="40"/>
      <c r="D27" s="40"/>
      <c r="E27" s="41"/>
      <c r="F27" s="42">
        <f>N(F26)+1</f>
        <v>22</v>
      </c>
      <c r="G27" s="43">
        <f>G26+$L$37</f>
        <v>25.253999999999976</v>
      </c>
      <c r="H27" s="44">
        <f>J27/$L$32</f>
        <v>0</v>
      </c>
      <c r="I27" s="44">
        <f>K27/$L$32</f>
        <v>1</v>
      </c>
      <c r="J27" s="45">
        <f>K27-N(K26)</f>
        <v>0</v>
      </c>
      <c r="K27" s="46">
        <f>FREQUENCY(A6:E27,G27)</f>
        <v>50</v>
      </c>
    </row>
    <row r="28" s="2" customFormat="1" ht="13.5" customHeight="1"/>
    <row r="29" s="2" customFormat="1" ht="13.5" customHeight="1"/>
    <row r="30" spans="1:11" s="2" customFormat="1" ht="13.5" customHeight="1">
      <c r="A30" s="47" t="str">
        <f>"In den Feldern "&amp;ADDRESS(ROW(H32),COLUMN(H32),4)&amp;":"&amp;ADDRESS(ROW(H37),COLUMN(H37),4)&amp;" kann man abweichende Werte für das Histogramm eingeben und so alternative Lösungen prüfen."</f>
        <v>In den Feldern H32:H37 kann man abweichende Werte für das Histogramm eingeben und so alternative Lösungen prüfen.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2" s="2" customFormat="1" ht="13.5" customHeight="1">
      <c r="A31" s="49" t="s">
        <v>15</v>
      </c>
      <c r="B31" s="50"/>
      <c r="C31" s="50"/>
      <c r="D31" s="50"/>
      <c r="E31" s="51"/>
      <c r="F31" s="49" t="s">
        <v>16</v>
      </c>
      <c r="G31" s="50"/>
      <c r="H31" s="50"/>
      <c r="I31" s="50"/>
      <c r="J31" s="50"/>
      <c r="K31" s="51"/>
      <c r="L31" s="47" t="s">
        <v>17</v>
      </c>
    </row>
    <row r="32" spans="1:14" s="2" customFormat="1" ht="13.5" customHeight="1">
      <c r="A32" s="52"/>
      <c r="B32" s="53">
        <f>AVERAGE(A6:E27)</f>
        <v>25.219900000000006</v>
      </c>
      <c r="C32" s="54" t="s">
        <v>18</v>
      </c>
      <c r="D32" s="55"/>
      <c r="E32" s="56"/>
      <c r="F32" s="37" t="s">
        <v>19</v>
      </c>
      <c r="G32" s="55">
        <f>COUNT(A6:E27)</f>
        <v>50</v>
      </c>
      <c r="H32" s="57"/>
      <c r="I32" s="55" t="s">
        <v>20</v>
      </c>
      <c r="J32" s="55"/>
      <c r="K32" s="56"/>
      <c r="L32" s="58">
        <f>IF(H32&lt;&gt;"",H32,G32)</f>
        <v>50</v>
      </c>
      <c r="M32" s="59"/>
      <c r="N32" s="59"/>
    </row>
    <row r="33" spans="1:14" s="2" customFormat="1" ht="13.5" customHeight="1">
      <c r="A33" s="37" t="s">
        <v>21</v>
      </c>
      <c r="B33" s="53">
        <f>STDEV(A6:E27)</f>
        <v>0.0029982988374024195</v>
      </c>
      <c r="C33" s="54" t="s">
        <v>22</v>
      </c>
      <c r="D33" s="55"/>
      <c r="E33" s="56"/>
      <c r="F33" s="37" t="s">
        <v>23</v>
      </c>
      <c r="G33" s="60">
        <f>MIN(A6:E27)</f>
        <v>25.211</v>
      </c>
      <c r="H33" s="57"/>
      <c r="I33" s="55" t="s">
        <v>24</v>
      </c>
      <c r="J33" s="55"/>
      <c r="K33" s="56"/>
      <c r="L33" s="58">
        <f>IF(H33&lt;&gt;"",H33,G33)</f>
        <v>25.211</v>
      </c>
      <c r="M33" s="59"/>
      <c r="N33" s="59"/>
    </row>
    <row r="34" spans="1:14" s="2" customFormat="1" ht="13.5" customHeight="1">
      <c r="A34" s="61"/>
      <c r="B34" s="62"/>
      <c r="C34" s="63"/>
      <c r="D34" s="63"/>
      <c r="E34" s="64"/>
      <c r="F34" s="37" t="s">
        <v>25</v>
      </c>
      <c r="G34" s="60">
        <f>MAX(A6:E27)</f>
        <v>25.225</v>
      </c>
      <c r="H34" s="57"/>
      <c r="I34" s="55" t="s">
        <v>26</v>
      </c>
      <c r="J34" s="55"/>
      <c r="K34" s="56"/>
      <c r="L34" s="58">
        <f>IF(H34&lt;&gt;"",H34,G34)</f>
        <v>25.225</v>
      </c>
      <c r="M34" s="59"/>
      <c r="N34" s="59"/>
    </row>
    <row r="35" spans="1:14" s="2" customFormat="1" ht="13.5" customHeight="1">
      <c r="A35" s="49" t="s">
        <v>27</v>
      </c>
      <c r="B35" s="50"/>
      <c r="C35" s="50"/>
      <c r="D35" s="50"/>
      <c r="E35" s="51"/>
      <c r="F35" s="37" t="s">
        <v>28</v>
      </c>
      <c r="G35" s="60">
        <f>L34-L33</f>
        <v>0.014000000000002899</v>
      </c>
      <c r="H35" s="57"/>
      <c r="I35" s="55" t="s">
        <v>29</v>
      </c>
      <c r="J35" s="55"/>
      <c r="K35" s="56"/>
      <c r="L35" s="58">
        <f>IF(H35&lt;&gt;"",H35,G35)</f>
        <v>0.014000000000002899</v>
      </c>
      <c r="M35" s="59"/>
      <c r="N35" s="59"/>
    </row>
    <row r="36" spans="1:14" s="2" customFormat="1" ht="13.5" customHeight="1">
      <c r="A36" s="37" t="s">
        <v>30</v>
      </c>
      <c r="B36" s="65">
        <f>NORMDIST(H3,B32,B33,TRUE)</f>
        <v>0</v>
      </c>
      <c r="C36" s="66" t="s">
        <v>31</v>
      </c>
      <c r="D36" s="55"/>
      <c r="E36" s="56"/>
      <c r="F36" s="37" t="s">
        <v>32</v>
      </c>
      <c r="G36" s="55">
        <f>ROUND(MIN(SQRT(L32),20),0)</f>
        <v>7</v>
      </c>
      <c r="H36" s="57"/>
      <c r="I36" s="55" t="s">
        <v>33</v>
      </c>
      <c r="J36" s="55"/>
      <c r="K36" s="56"/>
      <c r="L36" s="58">
        <f>IF(H36&lt;&gt;"",H36,G36)</f>
        <v>7</v>
      </c>
      <c r="M36" s="55"/>
      <c r="N36" s="55"/>
    </row>
    <row r="37" spans="1:12" s="2" customFormat="1" ht="13.5" customHeight="1">
      <c r="A37" s="37" t="s">
        <v>34</v>
      </c>
      <c r="B37" s="65">
        <f>1-NORMDIST(J3,B32,B33,TRUE)</f>
        <v>0</v>
      </c>
      <c r="C37" s="66" t="s">
        <v>35</v>
      </c>
      <c r="D37" s="55"/>
      <c r="E37" s="56"/>
      <c r="F37" s="37" t="s">
        <v>36</v>
      </c>
      <c r="G37" s="66">
        <f>L35/L36</f>
        <v>0.002000000000000414</v>
      </c>
      <c r="H37" s="57"/>
      <c r="I37" s="54" t="s">
        <v>37</v>
      </c>
      <c r="J37" s="55"/>
      <c r="K37" s="56"/>
      <c r="L37" s="58">
        <f>IF(H37&lt;&gt;"",H37,G37)</f>
        <v>0.002000000000000414</v>
      </c>
    </row>
    <row r="38" spans="1:12" s="2" customFormat="1" ht="13.5" customHeight="1">
      <c r="A38" s="67"/>
      <c r="B38" s="65">
        <f>B36+B37</f>
        <v>0</v>
      </c>
      <c r="C38" s="66" t="s">
        <v>38</v>
      </c>
      <c r="D38" s="55"/>
      <c r="E38" s="56"/>
      <c r="F38" s="37"/>
      <c r="G38" s="68" t="s">
        <v>39</v>
      </c>
      <c r="H38" s="68" t="s">
        <v>40</v>
      </c>
      <c r="I38" s="55"/>
      <c r="J38" s="55"/>
      <c r="K38" s="56"/>
      <c r="L38"/>
    </row>
    <row r="39" spans="1:11" s="2" customFormat="1" ht="13.5" customHeight="1">
      <c r="A39" s="49" t="s">
        <v>41</v>
      </c>
      <c r="B39" s="50"/>
      <c r="C39" s="50"/>
      <c r="D39" s="50"/>
      <c r="E39" s="50"/>
      <c r="F39" s="69" t="s">
        <v>42</v>
      </c>
      <c r="G39" s="50"/>
      <c r="H39" s="50"/>
      <c r="I39" s="50"/>
      <c r="J39" s="50"/>
      <c r="K39" s="51"/>
    </row>
    <row r="40" spans="1:11" s="2" customFormat="1" ht="13.5" customHeight="1">
      <c r="A40" s="52" t="s">
        <v>43</v>
      </c>
      <c r="B40" s="60">
        <f>NORMINV((1+0.95)/2,$B$32,$B$33)</f>
        <v>25.225776557736204</v>
      </c>
      <c r="C40" s="55" t="s">
        <v>44</v>
      </c>
      <c r="D40" s="55"/>
      <c r="E40" s="55"/>
      <c r="F40" s="54" t="s">
        <v>45</v>
      </c>
      <c r="G40" s="60">
        <f>NORMINV((1+0.99)/2,$B$32,$B$33)</f>
        <v>25.227623106006185</v>
      </c>
      <c r="H40" s="55" t="s">
        <v>46</v>
      </c>
      <c r="I40" s="55"/>
      <c r="J40" s="66"/>
      <c r="K40" s="56"/>
    </row>
    <row r="41" spans="1:11" s="2" customFormat="1" ht="13.5" customHeight="1">
      <c r="A41" s="52" t="s">
        <v>47</v>
      </c>
      <c r="B41" s="60">
        <f>NORMINV((1-0.95)/2,$B$32,$B$33)</f>
        <v>25.21402344226381</v>
      </c>
      <c r="C41" s="55" t="s">
        <v>48</v>
      </c>
      <c r="D41" s="55"/>
      <c r="E41" s="55"/>
      <c r="F41" s="54" t="s">
        <v>49</v>
      </c>
      <c r="G41" s="60">
        <f>NORMINV((1-0.99)/2,$B$32,$B$33)</f>
        <v>25.212176893993828</v>
      </c>
      <c r="H41" s="55" t="s">
        <v>50</v>
      </c>
      <c r="I41" s="55"/>
      <c r="J41" s="66"/>
      <c r="K41" s="56"/>
    </row>
    <row r="42" spans="1:11" s="2" customFormat="1" ht="13.5" customHeight="1">
      <c r="A42" s="49" t="s">
        <v>51</v>
      </c>
      <c r="B42" s="50"/>
      <c r="C42" s="50"/>
      <c r="D42" s="50"/>
      <c r="E42" s="50"/>
      <c r="F42" s="50"/>
      <c r="G42" s="50"/>
      <c r="H42" s="50"/>
      <c r="I42" s="50"/>
      <c r="J42" s="50"/>
      <c r="K42" s="51"/>
    </row>
    <row r="43" spans="1:11" s="2" customFormat="1" ht="13.5" customHeight="1">
      <c r="A43" s="70" t="s">
        <v>52</v>
      </c>
      <c r="B43" s="55"/>
      <c r="C43" s="55"/>
      <c r="D43" s="55"/>
      <c r="E43" s="55"/>
      <c r="F43" s="71" t="s">
        <v>53</v>
      </c>
      <c r="G43" s="72">
        <v>0.95</v>
      </c>
      <c r="H43" s="73" t="s">
        <v>54</v>
      </c>
      <c r="I43" s="66">
        <f>$B$32-CONFIDENCE(1-G43,$B$33,$L$32)</f>
        <v>25.219068929234947</v>
      </c>
      <c r="J43" s="74" t="s">
        <v>55</v>
      </c>
      <c r="K43" s="75">
        <f>$B$32+CONFIDENCE(1-G43,$B$33,$L$32)</f>
        <v>25.220731070765066</v>
      </c>
    </row>
    <row r="44" spans="1:11" s="2" customFormat="1" ht="13.5" customHeight="1">
      <c r="A44" s="70" t="s">
        <v>52</v>
      </c>
      <c r="B44" s="55"/>
      <c r="C44" s="55"/>
      <c r="D44" s="55"/>
      <c r="E44" s="55"/>
      <c r="F44" s="71" t="s">
        <v>53</v>
      </c>
      <c r="G44" s="72">
        <v>0.99</v>
      </c>
      <c r="H44" s="73" t="s">
        <v>54</v>
      </c>
      <c r="I44" s="66">
        <f>$B$32-CONFIDENCE(1-G44,$B$33,$L$32)</f>
        <v>25.218807787874248</v>
      </c>
      <c r="J44" s="74" t="s">
        <v>55</v>
      </c>
      <c r="K44" s="75">
        <f>$B$32+CONFIDENCE(1-G44,$B$33,$L$32)</f>
        <v>25.220992212125765</v>
      </c>
    </row>
    <row r="45" spans="1:11" s="2" customFormat="1" ht="13.5" customHeight="1">
      <c r="A45" s="70" t="s">
        <v>56</v>
      </c>
      <c r="B45" s="55"/>
      <c r="C45" s="55"/>
      <c r="D45" s="55"/>
      <c r="E45" s="55"/>
      <c r="F45" s="71" t="s">
        <v>53</v>
      </c>
      <c r="G45" s="72">
        <v>0.95</v>
      </c>
      <c r="H45" s="73" t="s">
        <v>54</v>
      </c>
      <c r="I45" s="76">
        <f>$B$33*SQRT(($L$32-1)/CHIINV((1-$G45)/2,$L$32-1))</f>
        <v>0.0025045809916082167</v>
      </c>
      <c r="J45" s="77" t="s">
        <v>57</v>
      </c>
      <c r="K45" s="78">
        <f>$B$33*SQRT(($L$32-1)/CHIINV((1+$G45)/2,$L$32-1))</f>
        <v>0.003736280204834937</v>
      </c>
    </row>
    <row r="46" spans="1:11" s="2" customFormat="1" ht="13.5" customHeight="1">
      <c r="A46" s="79" t="s">
        <v>56</v>
      </c>
      <c r="B46" s="63"/>
      <c r="C46" s="63"/>
      <c r="D46" s="63"/>
      <c r="E46" s="63"/>
      <c r="F46" s="71" t="s">
        <v>53</v>
      </c>
      <c r="G46" s="80">
        <v>0.99</v>
      </c>
      <c r="H46" s="81" t="s">
        <v>54</v>
      </c>
      <c r="I46" s="62">
        <f>$B$33*SQRT(($L$32-1)/CHIINV((1-$G46)/2,$L$32-1))</f>
        <v>0.002372926714509183</v>
      </c>
      <c r="J46" s="82" t="s">
        <v>57</v>
      </c>
      <c r="K46" s="83">
        <f>$B$33*SQRT(($L$32-1)/CHIINV((1+$G46)/2,$L$32-1))</f>
        <v>0.004020637233853681</v>
      </c>
    </row>
    <row r="47" spans="6:12" s="2" customFormat="1" ht="13.5" customHeight="1">
      <c r="F47" s="49" t="s">
        <v>58</v>
      </c>
      <c r="G47" s="84"/>
      <c r="H47" s="84"/>
      <c r="I47" s="84"/>
      <c r="J47" s="84"/>
      <c r="K47" s="85"/>
      <c r="L47" s="59"/>
    </row>
    <row r="48" spans="1:12" s="2" customFormat="1" ht="13.5" customHeight="1">
      <c r="A48" s="57" t="s">
        <v>59</v>
      </c>
      <c r="B48" s="57"/>
      <c r="C48" s="57"/>
      <c r="D48" s="57"/>
      <c r="F48" s="52" t="s">
        <v>60</v>
      </c>
      <c r="G48" s="86">
        <f>($J$3-$H$3)/(6*B33)</f>
        <v>18.34373522542171</v>
      </c>
      <c r="H48" s="55" t="s">
        <v>61</v>
      </c>
      <c r="K48" s="87"/>
      <c r="L48" s="59"/>
    </row>
    <row r="49" spans="6:11" s="2" customFormat="1" ht="13.5" customHeight="1">
      <c r="F49" s="88" t="s">
        <v>62</v>
      </c>
      <c r="G49" s="89">
        <f>MIN(($B$32-$H$3)/(3*$B$33),($J$3-$B$32)/(3*$B$33))</f>
        <v>12.240274232235125</v>
      </c>
      <c r="H49" s="63" t="s">
        <v>63</v>
      </c>
      <c r="I49" s="90"/>
      <c r="J49" s="90"/>
      <c r="K49" s="91"/>
    </row>
    <row r="50" s="2" customFormat="1" ht="15">
      <c r="A50" s="92"/>
    </row>
    <row r="51" s="2" customFormat="1" ht="15">
      <c r="A51" s="92"/>
    </row>
    <row r="52" s="2" customFormat="1" ht="15">
      <c r="A52" s="92"/>
    </row>
    <row r="53" s="2" customFormat="1" ht="15">
      <c r="A53" s="92"/>
    </row>
    <row r="54" s="2" customFormat="1" ht="15">
      <c r="A54" s="92"/>
    </row>
    <row r="55" s="2" customFormat="1" ht="15">
      <c r="A55" s="92"/>
    </row>
    <row r="56" s="2" customFormat="1" ht="15">
      <c r="A56" s="92"/>
    </row>
    <row r="57" s="2" customFormat="1" ht="15">
      <c r="A57" s="92"/>
    </row>
    <row r="58" s="2" customFormat="1" ht="15">
      <c r="A58" s="92"/>
    </row>
    <row r="59" s="2" customFormat="1" ht="15">
      <c r="A59" s="92"/>
    </row>
    <row r="60" s="2" customFormat="1" ht="15">
      <c r="A60" s="92"/>
    </row>
    <row r="61" s="2" customFormat="1" ht="15">
      <c r="A61" s="92"/>
    </row>
    <row r="62" s="2" customFormat="1" ht="15">
      <c r="A62" s="92"/>
    </row>
    <row r="63" s="2" customFormat="1" ht="15">
      <c r="A63" s="92"/>
    </row>
    <row r="64" s="2" customFormat="1" ht="15">
      <c r="A64" s="92"/>
    </row>
    <row r="65" s="2" customFormat="1" ht="15">
      <c r="A65" s="92"/>
    </row>
    <row r="66" s="2" customFormat="1" ht="15">
      <c r="A66" s="92"/>
    </row>
    <row r="67" s="2" customFormat="1" ht="15">
      <c r="A67" s="92"/>
    </row>
    <row r="68" s="2" customFormat="1" ht="15">
      <c r="A68" s="92"/>
    </row>
    <row r="69" s="2" customFormat="1" ht="15">
      <c r="A69" s="92"/>
    </row>
    <row r="70" s="2" customFormat="1" ht="15">
      <c r="A70" s="92"/>
    </row>
    <row r="71" s="2" customFormat="1" ht="15">
      <c r="A71" s="92"/>
    </row>
    <row r="72" s="2" customFormat="1" ht="15">
      <c r="A72" s="92"/>
    </row>
    <row r="73" s="2" customFormat="1" ht="15">
      <c r="A73" s="92"/>
    </row>
    <row r="74" s="2" customFormat="1" ht="15">
      <c r="A74" s="92"/>
    </row>
    <row r="75" s="2" customFormat="1" ht="15">
      <c r="A75" s="92"/>
    </row>
    <row r="76" s="2" customFormat="1" ht="15">
      <c r="A76" s="92"/>
    </row>
    <row r="77" s="2" customFormat="1" ht="15">
      <c r="A77" s="92"/>
    </row>
    <row r="78" s="2" customFormat="1" ht="15">
      <c r="A78" s="92"/>
    </row>
    <row r="79" s="2" customFormat="1" ht="15">
      <c r="A79" s="92"/>
    </row>
    <row r="80" s="2" customFormat="1" ht="15">
      <c r="A80" s="92"/>
    </row>
    <row r="81" s="2" customFormat="1" ht="15">
      <c r="A81" s="92"/>
    </row>
    <row r="82" s="2" customFormat="1" ht="15">
      <c r="A82" s="92"/>
    </row>
    <row r="83" s="2" customFormat="1" ht="15">
      <c r="A83" s="92"/>
    </row>
    <row r="84" s="2" customFormat="1" ht="15">
      <c r="A84" s="92"/>
    </row>
    <row r="85" s="2" customFormat="1" ht="15">
      <c r="A85" s="92"/>
    </row>
    <row r="86" s="2" customFormat="1" ht="15">
      <c r="A86" s="92"/>
    </row>
    <row r="87" s="2" customFormat="1" ht="15">
      <c r="A87" s="92"/>
    </row>
    <row r="88" s="2" customFormat="1" ht="15">
      <c r="A88" s="92"/>
    </row>
    <row r="89" s="2" customFormat="1" ht="15">
      <c r="A89" s="92"/>
    </row>
    <row r="90" s="2" customFormat="1" ht="15">
      <c r="A90" s="92"/>
    </row>
    <row r="91" s="2" customFormat="1" ht="15">
      <c r="A91" s="92"/>
    </row>
    <row r="92" s="2" customFormat="1" ht="15">
      <c r="A92" s="92"/>
    </row>
    <row r="93" s="2" customFormat="1" ht="15">
      <c r="A93" s="92"/>
    </row>
    <row r="94" s="2" customFormat="1" ht="15">
      <c r="A94" s="92"/>
    </row>
    <row r="95" s="2" customFormat="1" ht="15">
      <c r="A95" s="92"/>
    </row>
    <row r="96" s="2" customFormat="1" ht="15">
      <c r="A96" s="92"/>
    </row>
    <row r="97" s="2" customFormat="1" ht="15">
      <c r="A97" s="92"/>
    </row>
    <row r="98" s="2" customFormat="1" ht="15">
      <c r="A98" s="92"/>
    </row>
    <row r="99" s="2" customFormat="1" ht="15">
      <c r="A99" s="92"/>
    </row>
    <row r="100" s="2" customFormat="1" ht="15">
      <c r="A100" s="92"/>
    </row>
    <row r="101" s="2" customFormat="1" ht="15">
      <c r="A101" s="92"/>
    </row>
    <row r="102" s="2" customFormat="1" ht="15">
      <c r="A102" s="92"/>
    </row>
    <row r="103" s="2" customFormat="1" ht="15">
      <c r="A103" s="92"/>
    </row>
    <row r="104" s="2" customFormat="1" ht="15">
      <c r="A104" s="92"/>
    </row>
    <row r="105" s="2" customFormat="1" ht="15">
      <c r="A105" s="92"/>
    </row>
    <row r="106" s="2" customFormat="1" ht="15">
      <c r="A106" s="92"/>
    </row>
    <row r="107" s="2" customFormat="1" ht="15">
      <c r="A107" s="92"/>
    </row>
    <row r="108" s="2" customFormat="1" ht="15">
      <c r="A108" s="92"/>
    </row>
    <row r="109" s="2" customFormat="1" ht="15">
      <c r="A109" s="92"/>
    </row>
    <row r="110" s="2" customFormat="1" ht="15">
      <c r="A110" s="92"/>
    </row>
    <row r="111" s="2" customFormat="1" ht="15">
      <c r="A111" s="92"/>
    </row>
    <row r="112" s="2" customFormat="1" ht="15">
      <c r="A112" s="92"/>
    </row>
    <row r="113" s="2" customFormat="1" ht="15">
      <c r="A113" s="92"/>
    </row>
    <row r="114" s="2" customFormat="1" ht="15">
      <c r="A114" s="92"/>
    </row>
    <row r="115" s="2" customFormat="1" ht="15">
      <c r="A115" s="92"/>
    </row>
    <row r="116" s="2" customFormat="1" ht="15">
      <c r="A116" s="92"/>
    </row>
    <row r="117" s="2" customFormat="1" ht="15">
      <c r="A117" s="92"/>
    </row>
    <row r="118" s="2" customFormat="1" ht="15">
      <c r="A118" s="92"/>
    </row>
    <row r="119" s="2" customFormat="1" ht="15">
      <c r="A119" s="92"/>
    </row>
    <row r="120" s="2" customFormat="1" ht="15">
      <c r="A120" s="92"/>
    </row>
    <row r="121" s="2" customFormat="1" ht="15">
      <c r="A121" s="92"/>
    </row>
    <row r="122" s="2" customFormat="1" ht="15">
      <c r="A122" s="92"/>
    </row>
    <row r="123" s="2" customFormat="1" ht="15">
      <c r="A123" s="92"/>
    </row>
    <row r="124" s="2" customFormat="1" ht="15">
      <c r="A124" s="92"/>
    </row>
    <row r="125" s="2" customFormat="1" ht="15">
      <c r="A125" s="92"/>
    </row>
    <row r="126" s="2" customFormat="1" ht="15">
      <c r="A126" s="92"/>
    </row>
    <row r="127" s="2" customFormat="1" ht="15">
      <c r="A127" s="92"/>
    </row>
    <row r="128" s="2" customFormat="1" ht="15">
      <c r="A128" s="92"/>
    </row>
    <row r="129" s="2" customFormat="1" ht="15">
      <c r="A129" s="92"/>
    </row>
    <row r="130" s="2" customFormat="1" ht="15">
      <c r="A130" s="92"/>
    </row>
    <row r="131" s="2" customFormat="1" ht="15">
      <c r="A131" s="92"/>
    </row>
    <row r="132" s="2" customFormat="1" ht="15">
      <c r="A132" s="92"/>
    </row>
    <row r="133" s="2" customFormat="1" ht="15">
      <c r="A133" s="92"/>
    </row>
    <row r="134" s="2" customFormat="1" ht="15">
      <c r="A134" s="92"/>
    </row>
    <row r="135" s="2" customFormat="1" ht="15">
      <c r="A135" s="92"/>
    </row>
    <row r="136" s="2" customFormat="1" ht="15">
      <c r="A136" s="92"/>
    </row>
    <row r="137" s="2" customFormat="1" ht="15">
      <c r="A137" s="92"/>
    </row>
    <row r="138" s="2" customFormat="1" ht="15">
      <c r="A138" s="92"/>
    </row>
    <row r="139" s="2" customFormat="1" ht="15">
      <c r="A139" s="92"/>
    </row>
    <row r="140" s="2" customFormat="1" ht="15">
      <c r="A140" s="92"/>
    </row>
    <row r="141" s="2" customFormat="1" ht="15">
      <c r="A141" s="92"/>
    </row>
    <row r="142" s="2" customFormat="1" ht="15">
      <c r="A142" s="92"/>
    </row>
    <row r="143" s="2" customFormat="1" ht="15">
      <c r="A143" s="92"/>
    </row>
    <row r="144" s="2" customFormat="1" ht="15">
      <c r="A144" s="92"/>
    </row>
    <row r="145" s="2" customFormat="1" ht="15">
      <c r="A145" s="92"/>
    </row>
    <row r="146" s="2" customFormat="1" ht="15">
      <c r="A146" s="92"/>
    </row>
    <row r="147" s="2" customFormat="1" ht="15">
      <c r="A147" s="92"/>
    </row>
    <row r="148" s="2" customFormat="1" ht="15">
      <c r="A148" s="92"/>
    </row>
    <row r="149" s="2" customFormat="1" ht="15">
      <c r="A149" s="92"/>
    </row>
    <row r="150" s="2" customFormat="1" ht="15">
      <c r="A150" s="92"/>
    </row>
    <row r="151" s="2" customFormat="1" ht="15">
      <c r="A151" s="92"/>
    </row>
    <row r="152" s="2" customFormat="1" ht="15">
      <c r="A152" s="92"/>
    </row>
    <row r="153" s="2" customFormat="1" ht="15">
      <c r="A153" s="92"/>
    </row>
    <row r="154" s="2" customFormat="1" ht="15">
      <c r="A154" s="92"/>
    </row>
    <row r="155" s="2" customFormat="1" ht="15">
      <c r="A155" s="92"/>
    </row>
    <row r="156" s="2" customFormat="1" ht="15">
      <c r="A156" s="92"/>
    </row>
    <row r="157" s="2" customFormat="1" ht="15">
      <c r="A157" s="92"/>
    </row>
    <row r="158" s="2" customFormat="1" ht="15">
      <c r="A158" s="92"/>
    </row>
    <row r="159" s="2" customFormat="1" ht="15">
      <c r="A159" s="92"/>
    </row>
    <row r="160" s="2" customFormat="1" ht="15">
      <c r="A160" s="92"/>
    </row>
    <row r="161" s="2" customFormat="1" ht="15">
      <c r="A161" s="92"/>
    </row>
    <row r="162" s="2" customFormat="1" ht="15">
      <c r="A162" s="92"/>
    </row>
    <row r="163" s="2" customFormat="1" ht="15">
      <c r="A163" s="92"/>
    </row>
    <row r="164" s="2" customFormat="1" ht="15">
      <c r="A164" s="92"/>
    </row>
    <row r="165" s="2" customFormat="1" ht="15">
      <c r="A165" s="92"/>
    </row>
    <row r="166" s="2" customFormat="1" ht="15">
      <c r="A166" s="92"/>
    </row>
    <row r="167" s="2" customFormat="1" ht="15">
      <c r="A167" s="92"/>
    </row>
    <row r="168" s="2" customFormat="1" ht="15">
      <c r="A168" s="92"/>
    </row>
    <row r="169" s="2" customFormat="1" ht="15">
      <c r="A169" s="92"/>
    </row>
    <row r="170" s="2" customFormat="1" ht="15">
      <c r="A170" s="92"/>
    </row>
    <row r="171" s="2" customFormat="1" ht="15">
      <c r="A171" s="92"/>
    </row>
    <row r="172" s="2" customFormat="1" ht="15">
      <c r="A172" s="92"/>
    </row>
    <row r="173" s="2" customFormat="1" ht="15">
      <c r="A173" s="92"/>
    </row>
    <row r="174" s="2" customFormat="1" ht="15">
      <c r="A174" s="92"/>
    </row>
    <row r="175" s="2" customFormat="1" ht="15">
      <c r="A175" s="92"/>
    </row>
    <row r="176" s="2" customFormat="1" ht="15">
      <c r="A176" s="92"/>
    </row>
    <row r="177" s="2" customFormat="1" ht="15">
      <c r="A177" s="92"/>
    </row>
  </sheetData>
  <mergeCells count="4">
    <mergeCell ref="A1:K1"/>
    <mergeCell ref="A4:E4"/>
    <mergeCell ref="F4:K4"/>
    <mergeCell ref="A5:E5"/>
  </mergeCells>
  <printOptions gridLines="1" headings="1"/>
  <pageMargins left="0.7875" right="0.47222222222222227" top="0.39375" bottom="0.5555555555555556" header="0.39375" footer="0.47222222222222227"/>
  <pageSetup firstPageNumber="1" useFirstPageNumber="1" horizontalDpi="300" verticalDpi="300" orientation="portrait" paperSize="9"/>
  <headerFooter alignWithMargins="0">
    <oddFooter>&amp;L&amp;6siehe auch: www.ulrich-rapp.de&amp;R&amp;6U. Rapp, &amp;A/&amp;F; &amp;D</oddFooter>
  </headerFooter>
  <drawing r:id="rId4"/>
  <legacyDrawing r:id="rId3"/>
  <oleObjects>
    <oleObject progId="opendocument.MathDocument.1" shapeId="4139037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Normalverteilung</dc:title>
  <dc:subject/>
  <dc:creator>Ulrich Rapp</dc:creator>
  <cp:keywords/>
  <dc:description/>
  <cp:lastModifiedBy>Ulrich Rapp</cp:lastModifiedBy>
  <cp:lastPrinted>2001-11-18T14:34:47Z</cp:lastPrinted>
  <dcterms:created xsi:type="dcterms:W3CDTF">2001-01-22T18:32:41Z</dcterms:created>
  <dcterms:modified xsi:type="dcterms:W3CDTF">2008-03-02T18:58:17Z</dcterms:modified>
  <cp:category/>
  <cp:version/>
  <cp:contentType/>
  <cp:contentStatus/>
  <cp:revision>147</cp:revision>
</cp:coreProperties>
</file>